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2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<sst xmlns="http://schemas.openxmlformats.org/spreadsheetml/2006/main" count="66" uniqueCount="29">
  <si>
    <t>Translunar injection from a construction orbit</t>
  </si>
  <si>
    <t>translunar.ods</t>
  </si>
  <si>
    <t>KHL</t>
  </si>
  <si>
    <t>2018/09/08</t>
  </si>
  <si>
    <t>km3/s2</t>
  </si>
  <si>
    <t>Grav parameter</t>
  </si>
  <si>
    <t>km</t>
  </si>
  <si>
    <t>Entry</t>
  </si>
  <si>
    <t>Perigee</t>
  </si>
  <si>
    <t>Apogee</t>
  </si>
  <si>
    <t>Moon</t>
  </si>
  <si>
    <t>Construction Orbit</t>
  </si>
  <si>
    <t>semimajor</t>
  </si>
  <si>
    <t>sec</t>
  </si>
  <si>
    <t>period</t>
  </si>
  <si>
    <t>m/s</t>
  </si>
  <si>
    <t>perigee velocity</t>
  </si>
  <si>
    <t>apogee velocity</t>
  </si>
  <si>
    <t>Entry apogee velocity</t>
  </si>
  <si>
    <t>Entry perigee velocity</t>
  </si>
  <si>
    <t>Entry burn delta V</t>
  </si>
  <si>
    <t>hours</t>
  </si>
  <si>
    <t>worst case return time</t>
  </si>
  <si>
    <t>Lunar Transfer Orbit</t>
  </si>
  <si>
    <t>perigee</t>
  </si>
  <si>
    <t>apogee</t>
  </si>
  <si>
    <t>perigee injection velocity from construction orbit</t>
  </si>
  <si>
    <t>direct launch velocity difference</t>
  </si>
  <si>
    <t>extra cost of construction orbit 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</si>
</sst>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38"/>
  <sheetViews>
    <sheetView windowProtection="false" showFormulas="false" showGridLines="true" showRowColHeaders="true" showZeros="true" rightToLeft="false" tabSelected="true" showOutlineSymbols="true" defaultGridColor="true" view="normal" topLeftCell="A7" colorId="64" zoomScale="100" zoomScaleNormal="100" zoomScalePageLayoutView="100" workbookViewId="0">
      <selection pane="topLeft" activeCell="C39" activeCellId="0" sqref="C39"/>
    </sheetView>
  </sheetViews>
  <sheetFormatPr defaultRowHeight="12.8"/>
  <cols>
    <col collapsed="false" hidden="false" max="1" min="1" style="0" width="12.3673469387755"/>
    <col collapsed="false" hidden="false" max="2" min="2" style="1" width="9.16836734693878"/>
    <col collapsed="false" hidden="false" max="3" min="3" style="0" width="41.9540816326531"/>
    <col collapsed="false" hidden="false" max="1025" min="4" style="0" width="11.5204081632653"/>
  </cols>
  <sheetData>
    <row r="1" s="2" customFormat="true" ht="12.8" hidden="false" customHeight="false" outlineLevel="0" collapsed="false">
      <c r="A1" s="2" t="s">
        <v>0</v>
      </c>
      <c r="B1" s="3"/>
    </row>
    <row r="2" s="4" customFormat="true" ht="12.8" hidden="false" customHeight="false" outlineLevel="0" collapsed="false">
      <c r="A2" s="4" t="s">
        <v>1</v>
      </c>
      <c r="B2" s="5" t="s">
        <v>2</v>
      </c>
      <c r="C2" s="4" t="s">
        <v>3</v>
      </c>
    </row>
    <row r="4" customFormat="false" ht="12.8" hidden="false" customHeight="false" outlineLevel="0" collapsed="false">
      <c r="A4" s="0" t="n">
        <v>398600.4418</v>
      </c>
      <c r="B4" s="1" t="s">
        <v>4</v>
      </c>
      <c r="C4" s="0" t="s">
        <v>5</v>
      </c>
    </row>
    <row r="5" customFormat="false" ht="12.8" hidden="false" customHeight="false" outlineLevel="0" collapsed="false">
      <c r="A5" s="0" t="n">
        <v>6430</v>
      </c>
      <c r="B5" s="1" t="s">
        <v>6</v>
      </c>
      <c r="C5" s="0" t="s">
        <v>7</v>
      </c>
    </row>
    <row r="6" customFormat="false" ht="12.8" hidden="false" customHeight="false" outlineLevel="0" collapsed="false">
      <c r="A6" s="0" t="n">
        <v>8378</v>
      </c>
      <c r="B6" s="1" t="s">
        <v>6</v>
      </c>
      <c r="C6" s="0" t="s">
        <v>8</v>
      </c>
    </row>
    <row r="7" customFormat="false" ht="12.8" hidden="false" customHeight="false" outlineLevel="0" collapsed="false">
      <c r="A7" s="0" t="n">
        <v>75950</v>
      </c>
      <c r="B7" s="1" t="s">
        <v>6</v>
      </c>
      <c r="C7" s="0" t="s">
        <v>9</v>
      </c>
    </row>
    <row r="8" customFormat="false" ht="12.8" hidden="false" customHeight="false" outlineLevel="0" collapsed="false">
      <c r="A8" s="0" t="n">
        <v>385000</v>
      </c>
      <c r="B8" s="1" t="s">
        <v>6</v>
      </c>
      <c r="C8" s="0" t="s">
        <v>10</v>
      </c>
    </row>
    <row r="9" s="2" customFormat="true" ht="12.8" hidden="false" customHeight="false" outlineLevel="0" collapsed="false">
      <c r="A9" s="0"/>
      <c r="B9" s="1"/>
      <c r="C9" s="0"/>
      <c r="D9" s="0"/>
    </row>
    <row r="10" customFormat="false" ht="12.8" hidden="false" customHeight="false" outlineLevel="0" collapsed="false">
      <c r="A10" s="2" t="s">
        <v>11</v>
      </c>
      <c r="B10" s="3"/>
      <c r="C10" s="2"/>
      <c r="D10" s="2"/>
    </row>
    <row r="11" customFormat="false" ht="12.8" hidden="false" customHeight="false" outlineLevel="0" collapsed="false">
      <c r="A11" s="0" t="n">
        <f aca="false">A5</f>
        <v>6430</v>
      </c>
      <c r="B11" s="1" t="s">
        <v>6</v>
      </c>
      <c r="C11" s="0" t="s">
        <v>7</v>
      </c>
    </row>
    <row r="12" customFormat="false" ht="12.8" hidden="false" customHeight="false" outlineLevel="0" collapsed="false">
      <c r="A12" s="0" t="n">
        <f aca="false">A6</f>
        <v>8378</v>
      </c>
      <c r="B12" s="1" t="s">
        <v>6</v>
      </c>
      <c r="C12" s="0" t="s">
        <v>8</v>
      </c>
    </row>
    <row r="13" customFormat="false" ht="12.8" hidden="false" customHeight="false" outlineLevel="0" collapsed="false">
      <c r="A13" s="0" t="n">
        <f aca="false">A7</f>
        <v>75950</v>
      </c>
      <c r="B13" s="1" t="s">
        <v>6</v>
      </c>
      <c r="C13" s="0" t="s">
        <v>9</v>
      </c>
    </row>
    <row r="14" customFormat="false" ht="12.8" hidden="false" customHeight="false" outlineLevel="0" collapsed="false">
      <c r="A14" s="0" t="n">
        <f aca="false">(A12+A13)/2</f>
        <v>42164</v>
      </c>
      <c r="B14" s="1" t="s">
        <v>6</v>
      </c>
      <c r="C14" s="0" t="s">
        <v>12</v>
      </c>
    </row>
    <row r="15" customFormat="false" ht="12.8" hidden="false" customHeight="false" outlineLevel="0" collapsed="false">
      <c r="A15" s="6" t="n">
        <f aca="false">2*PI()*SQRT(A14^3/$A$4)</f>
        <v>86163.5705505783</v>
      </c>
      <c r="B15" s="1" t="s">
        <v>13</v>
      </c>
      <c r="C15" s="0" t="s">
        <v>14</v>
      </c>
    </row>
    <row r="16" customFormat="false" ht="12.8" hidden="false" customHeight="false" outlineLevel="0" collapsed="false">
      <c r="A16" s="6" t="n">
        <f aca="false">1000*SQRT(($A$4/A14)*(A13/A12))</f>
        <v>9257.45685399497</v>
      </c>
      <c r="B16" s="1" t="s">
        <v>15</v>
      </c>
      <c r="C16" s="0" t="s">
        <v>16</v>
      </c>
    </row>
    <row r="17" customFormat="false" ht="12.8" hidden="false" customHeight="false" outlineLevel="0" collapsed="false">
      <c r="A17" s="6" t="n">
        <f aca="false">1000*SQRT(($A$4/A14)*(A12/A13))</f>
        <v>1021.18464151112</v>
      </c>
      <c r="B17" s="1" t="s">
        <v>15</v>
      </c>
      <c r="C17" s="0" t="s">
        <v>17</v>
      </c>
    </row>
    <row r="18" customFormat="false" ht="12.8" hidden="false" customHeight="false" outlineLevel="0" collapsed="false">
      <c r="A18" s="6" t="n">
        <f aca="false">1000*SQRT(2*$A$4*A11/(A13*(A13+A11)))</f>
        <v>905.137564789647</v>
      </c>
      <c r="B18" s="1" t="s">
        <v>15</v>
      </c>
      <c r="C18" s="0" t="s">
        <v>18</v>
      </c>
    </row>
    <row r="19" customFormat="false" ht="12.8" hidden="false" customHeight="false" outlineLevel="0" collapsed="false">
      <c r="A19" s="6" t="n">
        <f aca="false">1000*SQRT(2*$A$4*A13/(A11*(A13+A11)))</f>
        <v>10691.3216245371</v>
      </c>
      <c r="B19" s="1" t="s">
        <v>15</v>
      </c>
      <c r="C19" s="0" t="s">
        <v>19</v>
      </c>
    </row>
    <row r="20" customFormat="false" ht="12.8" hidden="false" customHeight="false" outlineLevel="0" collapsed="false">
      <c r="A20" s="6" t="n">
        <f aca="false">A17-A18</f>
        <v>116.047076721477</v>
      </c>
      <c r="B20" s="1" t="s">
        <v>15</v>
      </c>
      <c r="C20" s="0" t="s">
        <v>20</v>
      </c>
    </row>
    <row r="21" customFormat="false" ht="12.8" hidden="false" customHeight="false" outlineLevel="0" collapsed="false">
      <c r="A21" s="6" t="n">
        <f aca="false">(1.5/3600)*A15</f>
        <v>35.9014877294076</v>
      </c>
      <c r="B21" s="1" t="s">
        <v>21</v>
      </c>
      <c r="C21" s="0" t="s">
        <v>22</v>
      </c>
    </row>
    <row r="23" customFormat="false" ht="12.8" hidden="false" customHeight="false" outlineLevel="0" collapsed="false">
      <c r="A23" s="2" t="s">
        <v>23</v>
      </c>
    </row>
    <row r="24" customFormat="false" ht="12.8" hidden="false" customHeight="false" outlineLevel="0" collapsed="false">
      <c r="A24" s="0" t="n">
        <f aca="false">A5</f>
        <v>6430</v>
      </c>
      <c r="B24" s="1" t="s">
        <v>6</v>
      </c>
      <c r="C24" s="0" t="s">
        <v>7</v>
      </c>
    </row>
    <row r="25" customFormat="false" ht="12.8" hidden="false" customHeight="false" outlineLevel="0" collapsed="false">
      <c r="A25" s="0" t="n">
        <f aca="false">A6</f>
        <v>8378</v>
      </c>
      <c r="B25" s="1" t="s">
        <v>6</v>
      </c>
      <c r="C25" s="0" t="s">
        <v>24</v>
      </c>
    </row>
    <row r="26" customFormat="false" ht="12.8" hidden="false" customHeight="false" outlineLevel="0" collapsed="false">
      <c r="A26" s="0" t="n">
        <f aca="false">A8</f>
        <v>385000</v>
      </c>
      <c r="B26" s="1" t="s">
        <v>6</v>
      </c>
      <c r="C26" s="0" t="s">
        <v>25</v>
      </c>
    </row>
    <row r="27" customFormat="false" ht="12.8" hidden="false" customHeight="false" outlineLevel="0" collapsed="false">
      <c r="A27" s="0" t="n">
        <f aca="false">(A25+A26)/2</f>
        <v>196689</v>
      </c>
      <c r="B27" s="1" t="s">
        <v>6</v>
      </c>
      <c r="C27" s="0" t="s">
        <v>12</v>
      </c>
    </row>
    <row r="28" customFormat="false" ht="12.8" hidden="false" customHeight="false" outlineLevel="0" collapsed="false">
      <c r="A28" s="6" t="n">
        <f aca="false">2*PI()*SQRT(A27^3/$A$4)</f>
        <v>868122.653011183</v>
      </c>
      <c r="B28" s="1" t="s">
        <v>13</v>
      </c>
      <c r="C28" s="0" t="s">
        <v>14</v>
      </c>
    </row>
    <row r="29" customFormat="false" ht="12.8" hidden="false" customHeight="false" outlineLevel="0" collapsed="false">
      <c r="A29" s="6" t="n">
        <f aca="false">1000*SQRT(($A$4/A27)*(A26/A25))</f>
        <v>9650.26053475852</v>
      </c>
      <c r="B29" s="1" t="s">
        <v>15</v>
      </c>
      <c r="C29" s="0" t="s">
        <v>16</v>
      </c>
    </row>
    <row r="30" customFormat="false" ht="12.8" hidden="false" customHeight="false" outlineLevel="0" collapsed="false">
      <c r="A30" s="6" t="n">
        <f aca="false">1000*SQRT(($A$4/A27)*(A25/A26))</f>
        <v>209.999695481057</v>
      </c>
      <c r="B30" s="1" t="s">
        <v>15</v>
      </c>
      <c r="C30" s="0" t="s">
        <v>17</v>
      </c>
    </row>
    <row r="31" customFormat="false" ht="12.8" hidden="false" customHeight="false" outlineLevel="0" collapsed="false">
      <c r="A31" s="6" t="n">
        <f aca="false">1000*SQRT(2*$A$4*A24/(A26*(A26+A24)))</f>
        <v>184.430164446969</v>
      </c>
      <c r="B31" s="1" t="s">
        <v>15</v>
      </c>
      <c r="C31" s="0" t="s">
        <v>18</v>
      </c>
    </row>
    <row r="32" customFormat="false" ht="12.8" hidden="false" customHeight="false" outlineLevel="0" collapsed="false">
      <c r="A32" s="6" t="n">
        <f aca="false">1000*SQRT(2*$A$4*A26/(A24*(A26+A24)))</f>
        <v>11042.8636566225</v>
      </c>
      <c r="B32" s="1" t="s">
        <v>15</v>
      </c>
      <c r="C32" s="0" t="s">
        <v>19</v>
      </c>
    </row>
    <row r="33" customFormat="false" ht="12.8" hidden="false" customHeight="false" outlineLevel="0" collapsed="false">
      <c r="A33" s="6" t="n">
        <f aca="false">A30-A31</f>
        <v>25.5695310340881</v>
      </c>
      <c r="B33" s="1" t="s">
        <v>15</v>
      </c>
      <c r="C33" s="0" t="s">
        <v>20</v>
      </c>
    </row>
    <row r="34" customFormat="false" ht="12.8" hidden="false" customHeight="false" outlineLevel="0" collapsed="false">
      <c r="A34" s="6" t="n">
        <f aca="false">(1.5/3600)*A28</f>
        <v>361.717772087993</v>
      </c>
      <c r="B34" s="1" t="s">
        <v>21</v>
      </c>
      <c r="C34" s="0" t="s">
        <v>22</v>
      </c>
    </row>
    <row r="36" customFormat="false" ht="12.8" hidden="false" customHeight="false" outlineLevel="0" collapsed="false">
      <c r="A36" s="6" t="n">
        <f aca="false">A29-A16</f>
        <v>392.803680763553</v>
      </c>
      <c r="B36" s="1" t="s">
        <v>15</v>
      </c>
      <c r="C36" s="0" t="s">
        <v>26</v>
      </c>
    </row>
    <row r="37" customFormat="false" ht="12.8" hidden="false" customHeight="false" outlineLevel="0" collapsed="false">
      <c r="A37" s="6" t="n">
        <f aca="false">A32-A19</f>
        <v>351.542032085428</v>
      </c>
      <c r="B37" s="1" t="s">
        <v>15</v>
      </c>
      <c r="C37" s="0" t="s">
        <v>27</v>
      </c>
    </row>
    <row r="38" customFormat="false" ht="12.8" hidden="false" customHeight="false" outlineLevel="0" collapsed="false">
      <c r="A38" s="6" t="n">
        <f aca="false">A36-A37</f>
        <v>41.2616486781244</v>
      </c>
      <c r="B38" s="1" t="s">
        <v>15</v>
      </c>
      <c r="C38" s="0" t="s">
        <v>28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30</TotalTime>
  <Application>LibreOffice/5.0.6.2$Linux_X86_64 LibreOffice_project/00$Build-2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2018-09-08T13:29:59Z</dcterms:created>
  <dc:language>en-US</dc:language>
  <dcterms:modified xsi:type="dcterms:W3CDTF">2018-09-08T14:47:17Z</dcterms:modified>
  <cp:revision>2</cp:revision>
</cp:coreProperties>
</file>